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2120" windowHeight="8190" activeTab="0"/>
  </bookViews>
  <sheets>
    <sheet name="FDE ABRIL-12-Substituição Telha" sheetId="1" r:id="rId1"/>
  </sheets>
  <definedNames>
    <definedName name="_xlnm.Print_Area" localSheetId="0">'FDE ABRIL-12-Substituição Telha'!$B$2:$G$35</definedName>
    <definedName name="_xlnm.Print_Titles" localSheetId="0">'FDE ABRIL-12-Substituição Telha'!$2:$10</definedName>
  </definedNames>
  <calcPr fullCalcOnLoad="1" fullPrecision="0"/>
</workbook>
</file>

<file path=xl/sharedStrings.xml><?xml version="1.0" encoding="utf-8"?>
<sst xmlns="http://schemas.openxmlformats.org/spreadsheetml/2006/main" count="79" uniqueCount="70">
  <si>
    <t xml:space="preserve">PREFEITURA DO MUNICIPIO DE ITAPETININGA </t>
  </si>
  <si>
    <t>SECRETARIA MUNICIPAL DE EDUCAÇÃO</t>
  </si>
  <si>
    <t>PR. UNIT.</t>
  </si>
  <si>
    <t>QUANTIDADE</t>
  </si>
  <si>
    <t>CODIGO</t>
  </si>
  <si>
    <t>DESCRIÇÃO DOS SERVICOS</t>
  </si>
  <si>
    <t xml:space="preserve">PLANILHA DE ORÇAMENTO </t>
  </si>
  <si>
    <t>PESO ( % )</t>
  </si>
  <si>
    <t>PR. TOTAL ( R$ )</t>
  </si>
  <si>
    <t>PR. TOTAL</t>
  </si>
  <si>
    <t>FATOR DE                                           REAJUST./ BDI</t>
  </si>
  <si>
    <t>MÊS=JAN. / 2012</t>
  </si>
  <si>
    <t>REAJUSTAM.</t>
  </si>
  <si>
    <t>BDI = 23 %</t>
  </si>
  <si>
    <t>FATOR REAJ.</t>
  </si>
  <si>
    <t>VARIAÇÃO                                        ( % )</t>
  </si>
  <si>
    <t>FDE</t>
  </si>
  <si>
    <t>UN</t>
  </si>
  <si>
    <t>ÍNDICES :</t>
  </si>
  <si>
    <t>TOTAL PRESENTE ORÇAMENTO</t>
  </si>
  <si>
    <t>R$</t>
  </si>
  <si>
    <t>M2</t>
  </si>
  <si>
    <t>M²</t>
  </si>
  <si>
    <t>CUSTO / M²</t>
  </si>
  <si>
    <t>RESUMO</t>
  </si>
  <si>
    <t>M</t>
  </si>
  <si>
    <t>PR. UNIT.                                            ABRIL-2012</t>
  </si>
  <si>
    <t>PR. UNIT.                                                        JAN-2012</t>
  </si>
  <si>
    <t>MÊS=ABR. / 2012</t>
  </si>
  <si>
    <t>PR. TOTAL                                                        JAN-2012</t>
  </si>
  <si>
    <t>2012A / 2012J</t>
  </si>
  <si>
    <t>%variação total                                                 2012 A / 2012 J</t>
  </si>
  <si>
    <t>diferença : item 08.02.20, excluso plan. E grama</t>
  </si>
  <si>
    <t>FDE - ABRIL - 2012</t>
  </si>
  <si>
    <t>FATOR                          REAJ.</t>
  </si>
  <si>
    <t>%                         REAJ.</t>
  </si>
  <si>
    <t>PR. UNIT.                                            MÃO DE OBRA</t>
  </si>
  <si>
    <t>PR. UNIT.                                            MATERIAIS</t>
  </si>
  <si>
    <t>PR. UNIT.                                            LEIS SOCIAIS</t>
  </si>
  <si>
    <t>SUB-TOTAL                                            MO + LS</t>
  </si>
  <si>
    <t>PR. UNIT.                                            B.D.I.</t>
  </si>
  <si>
    <t xml:space="preserve">PREÇO                                        TOTAL                                            </t>
  </si>
  <si>
    <t>PR. UNIT.                                            MO + MAT</t>
  </si>
  <si>
    <t>OBRA   : FORNECIMENTO E INSTALAÇÃO DE PISO VINÍLICO E RODAPÉ COM REGULARIZAÇÃO PARCIAL DE PISO</t>
  </si>
  <si>
    <t>LOCAL : EMEI MENINO JESUS, EMEI LAURINHA E EMEI ANA JÚLIA GOMES HELENO</t>
  </si>
  <si>
    <t>m2</t>
  </si>
  <si>
    <t>CONTRA PISO/ REGULARIZAÇÃO</t>
  </si>
  <si>
    <t>13.1</t>
  </si>
  <si>
    <t xml:space="preserve">PISOS </t>
  </si>
  <si>
    <t xml:space="preserve">SUB - TOTAL  = </t>
  </si>
  <si>
    <t>Demolições de piso cerâmica ou ladrilhos hidraulicos</t>
  </si>
  <si>
    <t>13.60.003</t>
  </si>
  <si>
    <t xml:space="preserve">DEMOLIÇOES </t>
  </si>
  <si>
    <t>DEMOLIÇÕES DE PISOS</t>
  </si>
  <si>
    <t>13.01.004</t>
  </si>
  <si>
    <t>Lastro de  concreto c/ hidrofugo E = 5,0 cm</t>
  </si>
  <si>
    <t>13.01.017</t>
  </si>
  <si>
    <t>13.80.015</t>
  </si>
  <si>
    <t>13.05.059</t>
  </si>
  <si>
    <t xml:space="preserve">Fornecimento e instalação de rodapé vinilico de 7 cm simples </t>
  </si>
  <si>
    <t xml:space="preserve">Argamassa de regularização cim/areia  1:3 - E = 2,5 cm  </t>
  </si>
  <si>
    <t>16.11.005</t>
  </si>
  <si>
    <t>LIMPEZA/RETIRADA DE ENTULHOS</t>
  </si>
  <si>
    <t>Limpeza da obra com retirada de entulhos</t>
  </si>
  <si>
    <t>13.2</t>
  </si>
  <si>
    <t>13.3</t>
  </si>
  <si>
    <t>DEMOLIÇÕES/CONTRA PISO/REGULARIZAÇÃO/PISOS VINÍLICOS</t>
  </si>
  <si>
    <t xml:space="preserve">Fornecimento e instalação de pisos vinílicos e = 2 mm  </t>
  </si>
  <si>
    <t>FONTE DOS PREÇOS UNITARIOS : TABELA DE PREÇOS FDE  ABRIL/2013 = BDI 23 %</t>
  </si>
  <si>
    <t>ANEXO X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</si>
</sst>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000"/>
    <numFmt numFmtId="182" formatCode="_(* #,##0.0000_);_(* \(#,##0.0000\);_(* &quot;-&quot;????_);_(@_)"/>
    <numFmt numFmtId="183" formatCode="_(* #,##0.000000_);_(* \(#,##0.000000\);_(* &quot;-&quot;??????_);_(@_)"/>
    <numFmt numFmtId="184" formatCode="0.000000%"/>
    <numFmt numFmtId="185" formatCode="_(&quot;R$ &quot;* #,##0.000000_);_(&quot;R$ &quot;* \(#,##0.000000\);_(&quot;R$ &quot;* &quot;-&quot;??????_);_(@_)"/>
    <numFmt numFmtId="186" formatCode="_-* #,##0.0000_-;\-* #,##0.0000_-;_-* &quot;-&quot;????_-;_-@_-"/>
    <numFmt numFmtId="187" formatCode="0.0000%"/>
    <numFmt numFmtId="188" formatCode="[$-416]dddd\,\ d&quot; de &quot;mmmm&quot; de &quot;yyyy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4" fontId="2" fillId="33" borderId="10" xfId="5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4" fontId="1" fillId="0" borderId="0" xfId="5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71" fontId="1" fillId="0" borderId="10" xfId="51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4" fontId="2" fillId="0" borderId="15" xfId="51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" fontId="2" fillId="33" borderId="13" xfId="51" applyNumberFormat="1" applyFont="1" applyFill="1" applyBorder="1" applyAlignment="1">
      <alignment horizontal="center" vertical="center"/>
    </xf>
    <xf numFmtId="4" fontId="2" fillId="33" borderId="18" xfId="51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" fontId="4" fillId="34" borderId="20" xfId="51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" fontId="4" fillId="34" borderId="0" xfId="51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17" fontId="2" fillId="0" borderId="0" xfId="0" applyNumberFormat="1" applyFont="1" applyFill="1" applyAlignment="1">
      <alignment horizontal="center" vertical="center"/>
    </xf>
    <xf numFmtId="181" fontId="2" fillId="34" borderId="24" xfId="51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vertical="center"/>
    </xf>
    <xf numFmtId="171" fontId="0" fillId="33" borderId="13" xfId="51" applyNumberFormat="1" applyFont="1" applyFill="1" applyBorder="1" applyAlignment="1">
      <alignment horizontal="center" vertical="center"/>
    </xf>
    <xf numFmtId="171" fontId="2" fillId="33" borderId="10" xfId="51" applyNumberFormat="1" applyFont="1" applyFill="1" applyBorder="1" applyAlignment="1">
      <alignment horizontal="center" vertical="center"/>
    </xf>
    <xf numFmtId="10" fontId="1" fillId="0" borderId="10" xfId="51" applyNumberFormat="1" applyFont="1" applyFill="1" applyBorder="1" applyAlignment="1">
      <alignment horizontal="center" vertical="center" wrapText="1"/>
    </xf>
    <xf numFmtId="171" fontId="2" fillId="33" borderId="18" xfId="0" applyNumberFormat="1" applyFont="1" applyFill="1" applyBorder="1" applyAlignment="1">
      <alignment vertical="center"/>
    </xf>
    <xf numFmtId="171" fontId="2" fillId="0" borderId="12" xfId="0" applyNumberFormat="1" applyFont="1" applyFill="1" applyBorder="1" applyAlignment="1">
      <alignment vertical="center"/>
    </xf>
    <xf numFmtId="10" fontId="3" fillId="33" borderId="13" xfId="51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0" fontId="2" fillId="0" borderId="10" xfId="51" applyNumberFormat="1" applyFont="1" applyFill="1" applyBorder="1" applyAlignment="1">
      <alignment horizontal="center" vertical="center"/>
    </xf>
    <xf numFmtId="170" fontId="3" fillId="33" borderId="18" xfId="0" applyNumberFormat="1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171" fontId="0" fillId="33" borderId="28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4" fontId="3" fillId="0" borderId="27" xfId="51" applyNumberFormat="1" applyFont="1" applyFill="1" applyBorder="1" applyAlignment="1">
      <alignment horizontal="center" vertical="center"/>
    </xf>
    <xf numFmtId="170" fontId="3" fillId="0" borderId="3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vertical="center" wrapText="1"/>
    </xf>
    <xf numFmtId="0" fontId="41" fillId="36" borderId="10" xfId="0" applyFont="1" applyFill="1" applyBorder="1" applyAlignment="1">
      <alignment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41" fillId="35" borderId="10" xfId="0" applyNumberFormat="1" applyFont="1" applyFill="1" applyBorder="1" applyAlignment="1">
      <alignment horizontal="center" vertical="center" wrapText="1"/>
    </xf>
    <xf numFmtId="43" fontId="41" fillId="36" borderId="10" xfId="0" applyNumberFormat="1" applyFont="1" applyFill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51" applyNumberFormat="1" applyFont="1" applyFill="1" applyBorder="1" applyAlignment="1">
      <alignment horizontal="center" vertical="center" wrapText="1"/>
    </xf>
    <xf numFmtId="43" fontId="1" fillId="0" borderId="12" xfId="0" applyNumberFormat="1" applyFont="1" applyFill="1" applyBorder="1" applyAlignment="1">
      <alignment vertical="center"/>
    </xf>
    <xf numFmtId="43" fontId="3" fillId="33" borderId="18" xfId="0" applyNumberFormat="1" applyFont="1" applyFill="1" applyBorder="1" applyAlignment="1">
      <alignment vertical="center"/>
    </xf>
    <xf numFmtId="43" fontId="2" fillId="33" borderId="10" xfId="51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51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vertical="center"/>
    </xf>
    <xf numFmtId="171" fontId="1" fillId="0" borderId="32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43" fontId="1" fillId="0" borderId="10" xfId="0" applyNumberFormat="1" applyFont="1" applyFill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2" fillId="0" borderId="10" xfId="0" applyNumberFormat="1" applyFont="1" applyFill="1" applyBorder="1" applyAlignment="1">
      <alignment vertical="center"/>
    </xf>
    <xf numFmtId="43" fontId="43" fillId="36" borderId="10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horizontal="center" vertical="center" wrapText="1"/>
    </xf>
    <xf numFmtId="10" fontId="2" fillId="0" borderId="15" xfId="0" applyNumberFormat="1" applyFont="1" applyFill="1" applyBorder="1" applyAlignment="1">
      <alignment vertical="center"/>
    </xf>
    <xf numFmtId="10" fontId="2" fillId="37" borderId="15" xfId="0" applyNumberFormat="1" applyFont="1" applyFill="1" applyBorder="1" applyAlignment="1">
      <alignment vertical="center"/>
    </xf>
    <xf numFmtId="10" fontId="2" fillId="37" borderId="15" xfId="0" applyNumberFormat="1" applyFont="1" applyFill="1" applyBorder="1" applyAlignment="1">
      <alignment horizontal="center" vertical="center" wrapText="1"/>
    </xf>
    <xf numFmtId="43" fontId="3" fillId="0" borderId="27" xfId="0" applyNumberFormat="1" applyFont="1" applyFill="1" applyBorder="1" applyAlignment="1">
      <alignment horizontal="center" vertical="center" wrapText="1"/>
    </xf>
    <xf numFmtId="3" fontId="41" fillId="36" borderId="11" xfId="0" applyNumberFormat="1" applyFont="1" applyFill="1" applyBorder="1" applyAlignment="1">
      <alignment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2" fillId="35" borderId="34" xfId="0" applyFont="1" applyFill="1" applyBorder="1" applyAlignment="1">
      <alignment horizontal="right" vertical="center" wrapText="1"/>
    </xf>
    <xf numFmtId="0" fontId="42" fillId="35" borderId="24" xfId="0" applyFont="1" applyFill="1" applyBorder="1" applyAlignment="1">
      <alignment horizontal="right" vertical="center" wrapText="1"/>
    </xf>
    <xf numFmtId="4" fontId="2" fillId="33" borderId="0" xfId="51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51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51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2" fillId="34" borderId="22" xfId="5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4" fontId="4" fillId="33" borderId="27" xfId="51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581025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57150</xdr:rowOff>
    </xdr:from>
    <xdr:to>
      <xdr:col>2</xdr:col>
      <xdr:colOff>180975</xdr:colOff>
      <xdr:row>5</xdr:row>
      <xdr:rowOff>190500</xdr:rowOff>
    </xdr:to>
    <xdr:pic>
      <xdr:nvPicPr>
        <xdr:cNvPr id="2" name="Picture 2" descr="bras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7625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T33"/>
  <sheetViews>
    <sheetView tabSelected="1" zoomScalePageLayoutView="0" workbookViewId="0" topLeftCell="A1">
      <pane ySplit="11" topLeftCell="A15" activePane="bottomLeft" state="frozen"/>
      <selection pane="topLeft" activeCell="A1" sqref="A1"/>
      <selection pane="bottomLeft" activeCell="B7" sqref="B7:G7"/>
    </sheetView>
  </sheetViews>
  <sheetFormatPr defaultColWidth="9.140625" defaultRowHeight="12.75"/>
  <cols>
    <col min="1" max="1" width="1.7109375" style="3" customWidth="1"/>
    <col min="2" max="2" width="8.7109375" style="11" customWidth="1"/>
    <col min="3" max="3" width="51.57421875" style="9" customWidth="1"/>
    <col min="4" max="4" width="6.57421875" style="3" customWidth="1"/>
    <col min="5" max="5" width="11.421875" style="3" customWidth="1"/>
    <col min="6" max="6" width="12.421875" style="10" customWidth="1"/>
    <col min="7" max="7" width="13.8515625" style="3" customWidth="1"/>
    <col min="8" max="8" width="13.00390625" style="3" customWidth="1"/>
    <col min="9" max="9" width="10.140625" style="3" hidden="1" customWidth="1"/>
    <col min="10" max="10" width="10.57421875" style="3" hidden="1" customWidth="1"/>
    <col min="11" max="11" width="11.00390625" style="3" hidden="1" customWidth="1"/>
    <col min="12" max="13" width="10.7109375" style="3" hidden="1" customWidth="1"/>
    <col min="14" max="14" width="9.57421875" style="3" hidden="1" customWidth="1"/>
    <col min="15" max="15" width="10.7109375" style="3" hidden="1" customWidth="1"/>
    <col min="16" max="16" width="11.140625" style="3" customWidth="1"/>
    <col min="17" max="17" width="9.7109375" style="3" customWidth="1"/>
    <col min="18" max="18" width="11.421875" style="3" customWidth="1"/>
    <col min="19" max="19" width="10.57421875" style="3" customWidth="1"/>
    <col min="20" max="16384" width="9.140625" style="3" customWidth="1"/>
  </cols>
  <sheetData>
    <row r="1" ht="12" thickBot="1"/>
    <row r="2" spans="2:15" ht="21" customHeight="1" thickBot="1">
      <c r="B2" s="119" t="s">
        <v>6</v>
      </c>
      <c r="C2" s="120"/>
      <c r="D2" s="120"/>
      <c r="E2" s="120"/>
      <c r="F2" s="121"/>
      <c r="G2" s="122"/>
      <c r="H2" s="4" t="s">
        <v>12</v>
      </c>
      <c r="I2" s="4"/>
      <c r="J2" s="4"/>
      <c r="K2" s="4"/>
      <c r="L2" s="4"/>
      <c r="M2" s="4"/>
      <c r="N2" s="4"/>
      <c r="O2" s="4"/>
    </row>
    <row r="3" spans="2:17" ht="16.5" customHeight="1">
      <c r="B3" s="26"/>
      <c r="C3" s="118" t="s">
        <v>69</v>
      </c>
      <c r="D3" s="118"/>
      <c r="E3" s="118"/>
      <c r="F3" s="27"/>
      <c r="G3" s="28"/>
      <c r="H3" s="4" t="s">
        <v>18</v>
      </c>
      <c r="J3" s="104" t="s">
        <v>34</v>
      </c>
      <c r="K3" s="104" t="s">
        <v>35</v>
      </c>
      <c r="L3" s="4"/>
      <c r="M3" s="4"/>
      <c r="N3" s="4"/>
      <c r="O3" s="4"/>
      <c r="Q3" s="104" t="s">
        <v>14</v>
      </c>
    </row>
    <row r="4" spans="2:18" ht="16.5" customHeight="1">
      <c r="B4" s="29"/>
      <c r="C4" s="118" t="s">
        <v>0</v>
      </c>
      <c r="D4" s="118"/>
      <c r="E4" s="118"/>
      <c r="F4" s="31"/>
      <c r="G4" s="32"/>
      <c r="H4" s="33" t="s">
        <v>28</v>
      </c>
      <c r="I4" s="8">
        <v>471.841</v>
      </c>
      <c r="J4" s="117"/>
      <c r="K4" s="117"/>
      <c r="L4" s="33"/>
      <c r="M4" s="33"/>
      <c r="N4" s="33"/>
      <c r="O4" s="33"/>
      <c r="P4" s="8">
        <v>471.841</v>
      </c>
      <c r="Q4" s="117"/>
      <c r="R4" s="36"/>
    </row>
    <row r="5" spans="2:17" ht="16.5" customHeight="1">
      <c r="B5" s="29"/>
      <c r="C5" s="105" t="s">
        <v>1</v>
      </c>
      <c r="D5" s="105"/>
      <c r="E5" s="105"/>
      <c r="F5" s="31"/>
      <c r="G5" s="32"/>
      <c r="H5" s="33" t="s">
        <v>11</v>
      </c>
      <c r="I5" s="8">
        <v>467.252</v>
      </c>
      <c r="J5" s="4">
        <f>I4/I5</f>
        <v>1.00982125277152</v>
      </c>
      <c r="K5" s="83">
        <f>I4/I5-1</f>
        <v>0.009821</v>
      </c>
      <c r="L5" s="33"/>
      <c r="M5" s="33"/>
      <c r="N5" s="33"/>
      <c r="O5" s="33"/>
      <c r="P5" s="8">
        <v>467.252</v>
      </c>
      <c r="Q5" s="4">
        <f>P4/P5</f>
        <v>1.00982125277152</v>
      </c>
    </row>
    <row r="6" spans="2:15" ht="16.5" customHeight="1">
      <c r="B6" s="29"/>
      <c r="C6" s="30"/>
      <c r="D6" s="30"/>
      <c r="E6" s="30"/>
      <c r="F6" s="31"/>
      <c r="G6" s="32"/>
      <c r="H6" s="4"/>
      <c r="I6" s="4"/>
      <c r="J6" s="4"/>
      <c r="K6" s="4"/>
      <c r="L6" s="4"/>
      <c r="M6" s="4"/>
      <c r="N6" s="4"/>
      <c r="O6" s="4"/>
    </row>
    <row r="7" spans="2:15" ht="16.5" customHeight="1">
      <c r="B7" s="106" t="s">
        <v>43</v>
      </c>
      <c r="C7" s="107"/>
      <c r="D7" s="107"/>
      <c r="E7" s="107"/>
      <c r="F7" s="108"/>
      <c r="G7" s="109"/>
      <c r="H7" s="4"/>
      <c r="I7" s="4"/>
      <c r="J7" s="4"/>
      <c r="K7" s="4"/>
      <c r="L7" s="4"/>
      <c r="M7" s="4"/>
      <c r="N7" s="4"/>
      <c r="O7" s="4"/>
    </row>
    <row r="8" spans="2:19" ht="16.5" customHeight="1">
      <c r="B8" s="110" t="s">
        <v>44</v>
      </c>
      <c r="C8" s="111"/>
      <c r="D8" s="111"/>
      <c r="E8" s="111"/>
      <c r="F8" s="112"/>
      <c r="G8" s="113"/>
      <c r="H8" s="33"/>
      <c r="I8" s="114" t="s">
        <v>33</v>
      </c>
      <c r="J8" s="114"/>
      <c r="K8" s="114"/>
      <c r="L8" s="114"/>
      <c r="M8" s="114"/>
      <c r="N8" s="114"/>
      <c r="O8" s="82"/>
      <c r="P8" s="114" t="s">
        <v>16</v>
      </c>
      <c r="Q8" s="114"/>
      <c r="R8" s="114"/>
      <c r="S8" s="114"/>
    </row>
    <row r="9" spans="2:19" ht="16.5" customHeight="1" thickBot="1">
      <c r="B9" s="110" t="s">
        <v>68</v>
      </c>
      <c r="C9" s="111"/>
      <c r="D9" s="111"/>
      <c r="E9" s="111"/>
      <c r="F9" s="112"/>
      <c r="G9" s="113"/>
      <c r="H9" s="115" t="s">
        <v>10</v>
      </c>
      <c r="I9" s="101" t="s">
        <v>36</v>
      </c>
      <c r="J9" s="101" t="s">
        <v>38</v>
      </c>
      <c r="K9" s="101" t="s">
        <v>39</v>
      </c>
      <c r="L9" s="101" t="s">
        <v>37</v>
      </c>
      <c r="M9" s="101" t="s">
        <v>42</v>
      </c>
      <c r="N9" s="101" t="s">
        <v>40</v>
      </c>
      <c r="O9" s="101" t="s">
        <v>41</v>
      </c>
      <c r="P9" s="101" t="s">
        <v>26</v>
      </c>
      <c r="Q9" s="101" t="s">
        <v>27</v>
      </c>
      <c r="R9" s="101" t="s">
        <v>15</v>
      </c>
      <c r="S9" s="101" t="s">
        <v>29</v>
      </c>
    </row>
    <row r="10" spans="2:19" s="4" customFormat="1" ht="16.5" customHeight="1" thickBot="1">
      <c r="B10" s="23" t="s">
        <v>4</v>
      </c>
      <c r="C10" s="16" t="s">
        <v>5</v>
      </c>
      <c r="D10" s="16" t="s">
        <v>17</v>
      </c>
      <c r="E10" s="16" t="s">
        <v>3</v>
      </c>
      <c r="F10" s="24" t="s">
        <v>2</v>
      </c>
      <c r="G10" s="25" t="s">
        <v>9</v>
      </c>
      <c r="H10" s="116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2:19" s="4" customFormat="1" ht="9" customHeight="1">
      <c r="B11" s="18"/>
      <c r="C11" s="19"/>
      <c r="D11" s="20"/>
      <c r="E11" s="20"/>
      <c r="F11" s="21"/>
      <c r="G11" s="22"/>
      <c r="H11" s="34">
        <v>1</v>
      </c>
      <c r="I11" s="34"/>
      <c r="J11" s="34">
        <v>122</v>
      </c>
      <c r="K11" s="34"/>
      <c r="L11" s="34"/>
      <c r="M11" s="34"/>
      <c r="N11" s="34">
        <v>23</v>
      </c>
      <c r="O11" s="34"/>
      <c r="P11" s="2" t="s">
        <v>13</v>
      </c>
      <c r="Q11" s="2" t="s">
        <v>13</v>
      </c>
      <c r="R11" s="2" t="s">
        <v>30</v>
      </c>
      <c r="S11" s="2" t="s">
        <v>13</v>
      </c>
    </row>
    <row r="12" spans="2:19" s="7" customFormat="1" ht="11.25">
      <c r="B12" s="13">
        <v>13</v>
      </c>
      <c r="C12" s="6" t="s">
        <v>52</v>
      </c>
      <c r="D12" s="1"/>
      <c r="E12" s="71"/>
      <c r="F12" s="72">
        <f aca="true" t="shared" si="0" ref="F12:F18">P12*$H$11</f>
        <v>0</v>
      </c>
      <c r="G12" s="73">
        <f aca="true" t="shared" si="1" ref="G12:G18">E12*F12</f>
        <v>0</v>
      </c>
      <c r="I12" s="85"/>
      <c r="J12" s="84">
        <f>I12*$J$11/100</f>
        <v>0</v>
      </c>
      <c r="K12" s="84">
        <f>I12+J12</f>
        <v>0</v>
      </c>
      <c r="L12" s="85"/>
      <c r="M12" s="84">
        <f>K12+L12</f>
        <v>0</v>
      </c>
      <c r="N12" s="84">
        <f>M12*$N$11/100</f>
        <v>0</v>
      </c>
      <c r="O12" s="84">
        <f>M12+N12</f>
        <v>0</v>
      </c>
      <c r="P12" s="69"/>
      <c r="Q12" s="14">
        <v>0</v>
      </c>
      <c r="R12" s="41" t="e">
        <f aca="true" t="shared" si="2" ref="R12:R18">P12/Q12-1</f>
        <v>#DIV/0!</v>
      </c>
      <c r="S12" s="15">
        <f aca="true" t="shared" si="3" ref="S12:S18">E12*Q12</f>
        <v>0</v>
      </c>
    </row>
    <row r="13" spans="2:19" s="7" customFormat="1" ht="11.25">
      <c r="B13" s="12" t="s">
        <v>47</v>
      </c>
      <c r="C13" s="5" t="s">
        <v>53</v>
      </c>
      <c r="D13" s="66"/>
      <c r="E13" s="71">
        <v>0</v>
      </c>
      <c r="F13" s="72">
        <f t="shared" si="0"/>
        <v>0</v>
      </c>
      <c r="G13" s="73">
        <f t="shared" si="1"/>
        <v>0</v>
      </c>
      <c r="I13" s="85"/>
      <c r="J13" s="84">
        <f>I13*$J$11/100</f>
        <v>0</v>
      </c>
      <c r="K13" s="84">
        <f>I13+J13</f>
        <v>0</v>
      </c>
      <c r="L13" s="85"/>
      <c r="M13" s="84">
        <f>K13+L13</f>
        <v>0</v>
      </c>
      <c r="N13" s="84">
        <f>M13*$N$11/100</f>
        <v>0</v>
      </c>
      <c r="O13" s="84">
        <f>M13+N13</f>
        <v>0</v>
      </c>
      <c r="P13" s="69"/>
      <c r="Q13" s="14">
        <v>0</v>
      </c>
      <c r="R13" s="41" t="e">
        <f t="shared" si="2"/>
        <v>#DIV/0!</v>
      </c>
      <c r="S13" s="15">
        <f t="shared" si="3"/>
        <v>0</v>
      </c>
    </row>
    <row r="14" spans="2:19" s="7" customFormat="1" ht="11.25">
      <c r="B14" s="61" t="s">
        <v>51</v>
      </c>
      <c r="C14" s="62" t="s">
        <v>50</v>
      </c>
      <c r="D14" s="63" t="s">
        <v>45</v>
      </c>
      <c r="E14" s="71">
        <v>90.78</v>
      </c>
      <c r="F14" s="72">
        <v>17.32</v>
      </c>
      <c r="G14" s="73">
        <f t="shared" si="1"/>
        <v>1572.31</v>
      </c>
      <c r="I14" s="87">
        <v>0</v>
      </c>
      <c r="J14" s="84">
        <f>I14*$J$11/100</f>
        <v>0</v>
      </c>
      <c r="K14" s="84">
        <f>I14+J14</f>
        <v>0</v>
      </c>
      <c r="L14" s="87">
        <v>10.75</v>
      </c>
      <c r="M14" s="84">
        <f>K14+L14</f>
        <v>10.75</v>
      </c>
      <c r="N14" s="84">
        <f>M14*$N$11/100</f>
        <v>2.47</v>
      </c>
      <c r="O14" s="84">
        <f>M14+N14</f>
        <v>13.22</v>
      </c>
      <c r="P14" s="68">
        <v>13.22</v>
      </c>
      <c r="Q14" s="14">
        <v>13.07</v>
      </c>
      <c r="R14" s="41">
        <f t="shared" si="2"/>
        <v>0.0115</v>
      </c>
      <c r="S14" s="15">
        <f t="shared" si="3"/>
        <v>1186.49</v>
      </c>
    </row>
    <row r="15" spans="2:19" s="7" customFormat="1" ht="11.25">
      <c r="B15" s="12" t="s">
        <v>64</v>
      </c>
      <c r="C15" s="5" t="s">
        <v>46</v>
      </c>
      <c r="D15" s="63"/>
      <c r="E15" s="71">
        <v>0</v>
      </c>
      <c r="F15" s="72">
        <f t="shared" si="0"/>
        <v>0</v>
      </c>
      <c r="G15" s="73">
        <f t="shared" si="1"/>
        <v>0</v>
      </c>
      <c r="I15" s="85"/>
      <c r="J15" s="84">
        <f>I15*$J$11/100</f>
        <v>0</v>
      </c>
      <c r="K15" s="84">
        <f>I15+J15</f>
        <v>0</v>
      </c>
      <c r="L15" s="85"/>
      <c r="M15" s="84">
        <f>K15+L15</f>
        <v>0</v>
      </c>
      <c r="N15" s="84">
        <f>M15*$N$11/100</f>
        <v>0</v>
      </c>
      <c r="O15" s="84">
        <f>M15+N15</f>
        <v>0</v>
      </c>
      <c r="P15" s="68"/>
      <c r="Q15" s="14">
        <v>0</v>
      </c>
      <c r="R15" s="41" t="e">
        <f t="shared" si="2"/>
        <v>#DIV/0!</v>
      </c>
      <c r="S15" s="15">
        <f t="shared" si="3"/>
        <v>0</v>
      </c>
    </row>
    <row r="16" spans="2:19" s="7" customFormat="1" ht="11.25">
      <c r="B16" s="64" t="s">
        <v>54</v>
      </c>
      <c r="C16" s="65" t="s">
        <v>55</v>
      </c>
      <c r="D16" s="66" t="s">
        <v>21</v>
      </c>
      <c r="E16" s="71">
        <v>90.78</v>
      </c>
      <c r="F16" s="72">
        <v>25.52</v>
      </c>
      <c r="G16" s="73">
        <f>E16*F16</f>
        <v>2316.71</v>
      </c>
      <c r="I16" s="85"/>
      <c r="J16" s="84"/>
      <c r="K16" s="84"/>
      <c r="L16" s="85"/>
      <c r="M16" s="84"/>
      <c r="N16" s="84"/>
      <c r="O16" s="84"/>
      <c r="P16" s="68"/>
      <c r="Q16" s="14"/>
      <c r="R16" s="41"/>
      <c r="S16" s="15"/>
    </row>
    <row r="17" spans="2:19" s="7" customFormat="1" ht="11.25">
      <c r="B17" s="96" t="s">
        <v>56</v>
      </c>
      <c r="C17" s="65" t="s">
        <v>60</v>
      </c>
      <c r="D17" s="66" t="s">
        <v>21</v>
      </c>
      <c r="E17" s="71">
        <v>90.78</v>
      </c>
      <c r="F17" s="72">
        <v>19.54</v>
      </c>
      <c r="G17" s="73">
        <f t="shared" si="1"/>
        <v>1773.84</v>
      </c>
      <c r="I17" s="87">
        <v>3.74</v>
      </c>
      <c r="J17" s="84">
        <f>I17*$J$11/100</f>
        <v>4.56</v>
      </c>
      <c r="K17" s="84">
        <f>I17+J17</f>
        <v>8.3</v>
      </c>
      <c r="L17" s="87">
        <v>80.61</v>
      </c>
      <c r="M17" s="84">
        <f>K17+L17</f>
        <v>88.91</v>
      </c>
      <c r="N17" s="84">
        <f>M17*$N$11/100</f>
        <v>20.45</v>
      </c>
      <c r="O17" s="84">
        <f>M17+N17</f>
        <v>109.36</v>
      </c>
      <c r="P17" s="69">
        <v>109.35</v>
      </c>
      <c r="Q17" s="14">
        <v>0</v>
      </c>
      <c r="R17" s="41" t="e">
        <f t="shared" si="2"/>
        <v>#DIV/0!</v>
      </c>
      <c r="S17" s="15">
        <f t="shared" si="3"/>
        <v>0</v>
      </c>
    </row>
    <row r="18" spans="2:19" s="7" customFormat="1" ht="12.75">
      <c r="B18" s="12" t="s">
        <v>65</v>
      </c>
      <c r="C18" s="5" t="s">
        <v>48</v>
      </c>
      <c r="D18" s="67"/>
      <c r="E18" s="71">
        <v>0</v>
      </c>
      <c r="F18" s="72">
        <f t="shared" si="0"/>
        <v>0</v>
      </c>
      <c r="G18" s="73">
        <f t="shared" si="1"/>
        <v>0</v>
      </c>
      <c r="I18" s="85"/>
      <c r="J18" s="84">
        <f>I18*$J$11/100</f>
        <v>0</v>
      </c>
      <c r="K18" s="84">
        <f>I18+J18</f>
        <v>0</v>
      </c>
      <c r="L18" s="85"/>
      <c r="M18" s="84">
        <f>K18+L18</f>
        <v>0</v>
      </c>
      <c r="N18" s="84">
        <f>M18*$N$11/100</f>
        <v>0</v>
      </c>
      <c r="O18" s="84">
        <f>M18+N18</f>
        <v>0</v>
      </c>
      <c r="P18" s="70"/>
      <c r="Q18" s="14">
        <v>0</v>
      </c>
      <c r="R18" s="41" t="e">
        <f t="shared" si="2"/>
        <v>#DIV/0!</v>
      </c>
      <c r="S18" s="15">
        <f t="shared" si="3"/>
        <v>0</v>
      </c>
    </row>
    <row r="19" spans="2:19" s="7" customFormat="1" ht="15" customHeight="1">
      <c r="B19" s="64" t="s">
        <v>57</v>
      </c>
      <c r="C19" s="65" t="s">
        <v>67</v>
      </c>
      <c r="D19" s="66" t="s">
        <v>21</v>
      </c>
      <c r="E19" s="71">
        <v>461.05</v>
      </c>
      <c r="F19" s="72">
        <v>64.63</v>
      </c>
      <c r="G19" s="73">
        <f>E19*F19</f>
        <v>29797.66</v>
      </c>
      <c r="I19" s="85"/>
      <c r="J19" s="84"/>
      <c r="K19" s="84"/>
      <c r="L19" s="85"/>
      <c r="M19" s="84"/>
      <c r="N19" s="84"/>
      <c r="O19" s="84"/>
      <c r="P19" s="70"/>
      <c r="Q19" s="14"/>
      <c r="R19" s="41"/>
      <c r="S19" s="15"/>
    </row>
    <row r="20" spans="2:19" s="7" customFormat="1" ht="12.75">
      <c r="B20" s="64" t="s">
        <v>58</v>
      </c>
      <c r="C20" s="65" t="s">
        <v>59</v>
      </c>
      <c r="D20" s="66" t="s">
        <v>21</v>
      </c>
      <c r="E20" s="71">
        <v>233.2</v>
      </c>
      <c r="F20" s="72">
        <v>23.48</v>
      </c>
      <c r="G20" s="73">
        <f>E20*F20</f>
        <v>5475.54</v>
      </c>
      <c r="I20" s="85"/>
      <c r="J20" s="84"/>
      <c r="K20" s="84"/>
      <c r="L20" s="85"/>
      <c r="M20" s="84"/>
      <c r="N20" s="84"/>
      <c r="O20" s="84"/>
      <c r="P20" s="70"/>
      <c r="Q20" s="14"/>
      <c r="R20" s="41"/>
      <c r="S20" s="15"/>
    </row>
    <row r="21" spans="2:19" s="7" customFormat="1" ht="12.75">
      <c r="B21" s="12">
        <v>16</v>
      </c>
      <c r="C21" s="5" t="s">
        <v>62</v>
      </c>
      <c r="D21" s="67"/>
      <c r="E21" s="71"/>
      <c r="F21" s="72"/>
      <c r="G21" s="73"/>
      <c r="I21" s="85"/>
      <c r="J21" s="84"/>
      <c r="K21" s="84"/>
      <c r="L21" s="85"/>
      <c r="M21" s="84"/>
      <c r="N21" s="84"/>
      <c r="O21" s="84"/>
      <c r="P21" s="70"/>
      <c r="Q21" s="14"/>
      <c r="R21" s="41"/>
      <c r="S21" s="15"/>
    </row>
    <row r="22" spans="2:19" s="7" customFormat="1" ht="12.75">
      <c r="B22" s="64" t="s">
        <v>61</v>
      </c>
      <c r="C22" s="65" t="s">
        <v>63</v>
      </c>
      <c r="D22" s="66" t="s">
        <v>25</v>
      </c>
      <c r="E22" s="71">
        <v>90.78</v>
      </c>
      <c r="F22" s="72">
        <v>8.08</v>
      </c>
      <c r="G22" s="73">
        <f>E22*F22</f>
        <v>733.5</v>
      </c>
      <c r="I22" s="85"/>
      <c r="J22" s="84"/>
      <c r="K22" s="84"/>
      <c r="L22" s="85"/>
      <c r="M22" s="84"/>
      <c r="N22" s="84"/>
      <c r="O22" s="84"/>
      <c r="P22" s="70"/>
      <c r="Q22" s="14"/>
      <c r="R22" s="41"/>
      <c r="S22" s="15"/>
    </row>
    <row r="23" spans="2:19" s="7" customFormat="1" ht="12" thickBot="1">
      <c r="B23" s="99" t="s">
        <v>49</v>
      </c>
      <c r="C23" s="100"/>
      <c r="D23" s="76"/>
      <c r="E23" s="77"/>
      <c r="F23" s="78"/>
      <c r="G23" s="79">
        <f>SUM(H23)</f>
        <v>0</v>
      </c>
      <c r="I23" s="85"/>
      <c r="J23" s="84">
        <f>I23*$J$11/100</f>
        <v>0</v>
      </c>
      <c r="K23" s="84">
        <f>I23+J23</f>
        <v>0</v>
      </c>
      <c r="L23" s="85"/>
      <c r="M23" s="84">
        <f>K23+L23</f>
        <v>0</v>
      </c>
      <c r="N23" s="84">
        <f>M23*$N$11/100</f>
        <v>0</v>
      </c>
      <c r="O23" s="84">
        <f>M23+N23</f>
        <v>0</v>
      </c>
      <c r="P23" s="68"/>
      <c r="Q23" s="14"/>
      <c r="R23" s="41"/>
      <c r="S23" s="81"/>
    </row>
    <row r="24" spans="2:19" ht="24" customHeight="1" thickBot="1">
      <c r="B24" s="97" t="s">
        <v>19</v>
      </c>
      <c r="C24" s="103"/>
      <c r="D24" s="37" t="s">
        <v>20</v>
      </c>
      <c r="E24" s="38"/>
      <c r="F24" s="39"/>
      <c r="G24" s="74">
        <v>41669.53</v>
      </c>
      <c r="H24" s="35">
        <f>G24/S24-1</f>
        <v>34.12</v>
      </c>
      <c r="I24" s="86">
        <f aca="true" t="shared" si="4" ref="I24:O24">SUM(I12:I23)</f>
        <v>3.74</v>
      </c>
      <c r="J24" s="86">
        <f t="shared" si="4"/>
        <v>4.56</v>
      </c>
      <c r="K24" s="86">
        <f t="shared" si="4"/>
        <v>8.3</v>
      </c>
      <c r="L24" s="86">
        <f t="shared" si="4"/>
        <v>91.36</v>
      </c>
      <c r="M24" s="86">
        <f t="shared" si="4"/>
        <v>99.66</v>
      </c>
      <c r="N24" s="86">
        <f t="shared" si="4"/>
        <v>22.92</v>
      </c>
      <c r="O24" s="86">
        <f t="shared" si="4"/>
        <v>122.58</v>
      </c>
      <c r="P24" s="75">
        <f>SUM(P12:P22)</f>
        <v>122.57</v>
      </c>
      <c r="Q24" s="40">
        <f>SUM(Q12:Q22)</f>
        <v>13.07</v>
      </c>
      <c r="R24" s="40" t="e">
        <f>SUM(R12:R22)</f>
        <v>#DIV/0!</v>
      </c>
      <c r="S24" s="42">
        <f>SUM(S12:S22)</f>
        <v>1186.49</v>
      </c>
    </row>
    <row r="25" spans="8:16" ht="11.25">
      <c r="H25" s="104" t="s">
        <v>31</v>
      </c>
      <c r="I25" s="88"/>
      <c r="J25" s="88"/>
      <c r="K25" s="88"/>
      <c r="L25" s="88"/>
      <c r="M25" s="88"/>
      <c r="N25" s="88"/>
      <c r="O25" s="88"/>
      <c r="P25" s="17"/>
    </row>
    <row r="26" spans="8:20" ht="11.25">
      <c r="H26" s="104"/>
      <c r="I26" s="89">
        <f>I24</f>
        <v>3.74</v>
      </c>
      <c r="J26" s="90">
        <f>I26*$J$11/100</f>
        <v>4.56</v>
      </c>
      <c r="K26" s="90">
        <f>I26+J26</f>
        <v>8.3</v>
      </c>
      <c r="L26" s="89">
        <f>L24</f>
        <v>91.36</v>
      </c>
      <c r="M26" s="90">
        <f>K26+L26</f>
        <v>99.66</v>
      </c>
      <c r="N26" s="90">
        <f>M26*$N$11/100</f>
        <v>22.92</v>
      </c>
      <c r="O26" s="90">
        <f>M26+N26</f>
        <v>122.58</v>
      </c>
      <c r="P26" s="35">
        <f>P24/Q24-1</f>
        <v>8.378</v>
      </c>
      <c r="S26" s="80">
        <f>690063.73-S24</f>
        <v>688877.24</v>
      </c>
      <c r="T26" s="3" t="s">
        <v>32</v>
      </c>
    </row>
    <row r="27" spans="9:15" ht="12" thickBot="1">
      <c r="I27" s="88"/>
      <c r="J27" s="88"/>
      <c r="K27" s="88"/>
      <c r="L27" s="88"/>
      <c r="M27" s="88"/>
      <c r="N27" s="88"/>
      <c r="O27" s="88"/>
    </row>
    <row r="28" spans="2:15" ht="16.5" thickBot="1">
      <c r="B28" s="56"/>
      <c r="C28" s="57" t="s">
        <v>24</v>
      </c>
      <c r="D28" s="60" t="s">
        <v>22</v>
      </c>
      <c r="E28" s="95">
        <f>16.71*17.9</f>
        <v>299.11</v>
      </c>
      <c r="F28" s="58" t="s">
        <v>23</v>
      </c>
      <c r="G28" s="59">
        <f>G33/E28</f>
        <v>139.31</v>
      </c>
      <c r="I28" s="91">
        <f>I26/O26</f>
        <v>0.0305</v>
      </c>
      <c r="J28" s="92">
        <f>J26/O26</f>
        <v>0.0372</v>
      </c>
      <c r="K28" s="93">
        <f>K26/O26</f>
        <v>0.0677</v>
      </c>
      <c r="L28" s="94">
        <f>L26/O26</f>
        <v>0.7453</v>
      </c>
      <c r="M28" s="92">
        <f>M26/O26</f>
        <v>0.813</v>
      </c>
      <c r="N28" s="93">
        <f>N26/O26</f>
        <v>0.187</v>
      </c>
      <c r="O28" s="93">
        <f>K28+L28+N28</f>
        <v>1</v>
      </c>
    </row>
    <row r="29" ht="12" thickBot="1"/>
    <row r="30" spans="2:7" ht="12" thickBot="1">
      <c r="B30" s="23" t="s">
        <v>4</v>
      </c>
      <c r="C30" s="48" t="s">
        <v>5</v>
      </c>
      <c r="D30" s="54"/>
      <c r="E30" s="51"/>
      <c r="F30" s="24" t="s">
        <v>7</v>
      </c>
      <c r="G30" s="25" t="s">
        <v>8</v>
      </c>
    </row>
    <row r="31" spans="2:7" ht="11.25">
      <c r="B31" s="45">
        <v>13</v>
      </c>
      <c r="C31" s="49" t="s">
        <v>66</v>
      </c>
      <c r="D31" s="55"/>
      <c r="E31" s="52"/>
      <c r="F31" s="46"/>
      <c r="G31" s="43">
        <v>40936.03</v>
      </c>
    </row>
    <row r="32" spans="2:7" ht="12" thickBot="1">
      <c r="B32" s="45">
        <v>16</v>
      </c>
      <c r="C32" s="49" t="s">
        <v>62</v>
      </c>
      <c r="D32" s="55"/>
      <c r="E32" s="52"/>
      <c r="F32" s="46"/>
      <c r="G32" s="43">
        <v>733.5</v>
      </c>
    </row>
    <row r="33" spans="2:7" ht="13.5" thickBot="1">
      <c r="B33" s="97" t="s">
        <v>19</v>
      </c>
      <c r="C33" s="98"/>
      <c r="D33" s="50"/>
      <c r="E33" s="53"/>
      <c r="F33" s="44">
        <f>SUM(F31:F32)</f>
        <v>0</v>
      </c>
      <c r="G33" s="47">
        <f>SUM(G31:G32)</f>
        <v>41669.53</v>
      </c>
    </row>
  </sheetData>
  <sheetProtection/>
  <mergeCells count="28">
    <mergeCell ref="Q3:Q4"/>
    <mergeCell ref="C4:E4"/>
    <mergeCell ref="J9:J10"/>
    <mergeCell ref="K9:K10"/>
    <mergeCell ref="B2:G2"/>
    <mergeCell ref="C3:E3"/>
    <mergeCell ref="J3:J4"/>
    <mergeCell ref="K3:K4"/>
    <mergeCell ref="P9:P10"/>
    <mergeCell ref="Q9:Q10"/>
    <mergeCell ref="C5:E5"/>
    <mergeCell ref="B7:G7"/>
    <mergeCell ref="B8:G8"/>
    <mergeCell ref="I8:N8"/>
    <mergeCell ref="P8:S8"/>
    <mergeCell ref="B9:G9"/>
    <mergeCell ref="H9:H10"/>
    <mergeCell ref="I9:I10"/>
    <mergeCell ref="R9:R10"/>
    <mergeCell ref="S9:S10"/>
    <mergeCell ref="B33:C33"/>
    <mergeCell ref="B23:C23"/>
    <mergeCell ref="L9:L10"/>
    <mergeCell ref="M9:M10"/>
    <mergeCell ref="N9:N10"/>
    <mergeCell ref="O9:O10"/>
    <mergeCell ref="B24:C24"/>
    <mergeCell ref="H25:H2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scale="80" r:id="rId2"/>
  <headerFooter alignWithMargins="0">
    <oddFooter>&amp;L&amp;"Arial,Negrito"Prefeitura do Municipio de Itapetininga&amp;C&amp;"Arial,Negrito"Página &amp;P de &amp;N&amp;R&amp;"Arial,Negrito"Assessoria de Planejamento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educacao</dc:creator>
  <cp:keywords/>
  <dc:description/>
  <cp:lastModifiedBy>J.Santos</cp:lastModifiedBy>
  <cp:lastPrinted>2013-08-22T19:03:46Z</cp:lastPrinted>
  <dcterms:created xsi:type="dcterms:W3CDTF">2007-06-06T17:17:04Z</dcterms:created>
  <dcterms:modified xsi:type="dcterms:W3CDTF">2013-08-22T19:15:57Z</dcterms:modified>
  <cp:category/>
  <cp:version/>
  <cp:contentType/>
  <cp:contentStatus/>
</cp:coreProperties>
</file>